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3.xml" ContentType="application/vnd.openxmlformats-officedocument.drawingml.chartshap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R:\C) Financial Accounting\1. Financial years\2023-24\5. Miscellaneous year-end workings\"/>
    </mc:Choice>
  </mc:AlternateContent>
  <xr:revisionPtr revIDLastSave="0" documentId="13_ncr:1_{72D39347-2513-48CD-9F0E-4B91A8FF6522}"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 l="1"/>
  <c r="E14" i="1"/>
  <c r="J17" i="1"/>
  <c r="J63" i="1" l="1"/>
  <c r="J71" i="1" l="1"/>
  <c r="E55" i="1" l="1"/>
  <c r="E72" i="1" l="1"/>
  <c r="E49" i="1"/>
  <c r="H15" i="1" l="1"/>
  <c r="D10" i="1" l="1"/>
  <c r="H10" i="1" l="1"/>
  <c r="H8" i="1"/>
  <c r="H17" i="1" s="1"/>
  <c r="D14" i="1" l="1"/>
  <c r="D17" i="1" s="1"/>
  <c r="E8" i="1" s="1"/>
  <c r="J84" i="1" l="1"/>
  <c r="J82" i="1" l="1"/>
  <c r="J70" i="1" l="1"/>
  <c r="E11" i="1" l="1"/>
  <c r="J19" i="1"/>
  <c r="E12" i="1"/>
  <c r="E10" i="1"/>
  <c r="E48" i="1" l="1"/>
  <c r="E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tc={088FC2E1-B832-421B-8B4F-74DB2B01DF24}</author>
    <author>tc={7FB35A61-5CC5-4EE5-9D8C-77B11D06DE75}</author>
    <author>tc={D08663E8-18B0-4B1E-AA57-FB3FF9CC8FAE}</author>
    <author>tc={AB07C246-FCB3-454E-911B-1874B1330E9B}</author>
  </authors>
  <commentList>
    <comment ref="H9" authorId="0" shapeId="0" xr:uid="{088FC2E1-B832-421B-8B4F-74DB2B01DF24}">
      <text>
        <t>[Threaded comment]
Your version of Excel allows you to read this threaded comment; however, any edits to it will get removed if the file is opened in a newer version of Excel. Learn more: https://go.microsoft.com/fwlink/?linkid=870924
Comment:
    Form note 9 detail</t>
      </text>
    </comment>
    <comment ref="H14" authorId="1" shapeId="0" xr:uid="{7FB35A61-5CC5-4EE5-9D8C-77B11D06DE75}">
      <text>
        <t>[Threaded comment]
Your version of Excel allows you to read this threaded comment; however, any edits to it will get removed if the file is opened in a newer version of Excel. Learn more: https://go.microsoft.com/fwlink/?linkid=870924
Comment:
    From note 9 detail</t>
      </text>
    </comment>
    <comment ref="J55" authorId="2" shapeId="0" xr:uid="{D08663E8-18B0-4B1E-AA57-FB3FF9CC8FAE}">
      <text>
        <t>[Threaded comment]
Your version of Excel allows you to read this threaded comment; however, any edits to it will get removed if the file is opened in a newer version of Excel. Learn more: https://go.microsoft.com/fwlink/?linkid=870924
Comment:
    Detail from FA depr schedule</t>
      </text>
    </comment>
    <comment ref="J81" authorId="3" shapeId="0" xr:uid="{AB07C246-FCB3-454E-911B-1874B1330E9B}">
      <text>
        <t>[Threaded comment]
Your version of Excel allows you to read this threaded comment; however, any edits to it will get removed if the file is opened in a newer version of Excel. Learn more: https://go.microsoft.com/fwlink/?linkid=870924
Comment:
    From cash flow working</t>
      </text>
    </comment>
  </commentList>
</comments>
</file>

<file path=xl/sharedStrings.xml><?xml version="1.0" encoding="utf-8"?>
<sst xmlns="http://schemas.openxmlformats.org/spreadsheetml/2006/main" count="82" uniqueCount="75">
  <si>
    <t>Income</t>
  </si>
  <si>
    <t>£000</t>
  </si>
  <si>
    <t>Funding body grants</t>
  </si>
  <si>
    <t>Tuition fees and education contracts</t>
  </si>
  <si>
    <t>Research grants and contracts</t>
  </si>
  <si>
    <t>Other income</t>
  </si>
  <si>
    <t>Endowment and investment income</t>
  </si>
  <si>
    <t>Total income</t>
  </si>
  <si>
    <t>Academic departments</t>
  </si>
  <si>
    <t>Academic services</t>
  </si>
  <si>
    <t>Administration and central services</t>
  </si>
  <si>
    <t>Premises</t>
  </si>
  <si>
    <t>Residences and catering operations</t>
  </si>
  <si>
    <t>%</t>
  </si>
  <si>
    <t>Expenditure</t>
  </si>
  <si>
    <t>University of East Anglia</t>
  </si>
  <si>
    <t>Home/EU students</t>
  </si>
  <si>
    <t>Students charged overseas fees</t>
  </si>
  <si>
    <t>Total expenditure</t>
  </si>
  <si>
    <t>The University spends its money on the running of its academic departments, providing academic services (such as the library and IT services), management and administration, maintaining its buildings and other facilities, undertaking academic research and providing residences and catering to students</t>
  </si>
  <si>
    <t>Depn</t>
  </si>
  <si>
    <t>Capital expenditure</t>
  </si>
  <si>
    <t>Endowment investments</t>
  </si>
  <si>
    <t>Endowment receipts</t>
  </si>
  <si>
    <t>Inflow/(outflow)</t>
  </si>
  <si>
    <t>*</t>
  </si>
  <si>
    <t>Other payments/receipts</t>
  </si>
  <si>
    <t>Major projects</t>
  </si>
  <si>
    <t>Research project capital grants</t>
  </si>
  <si>
    <t>Movement in cash/debt position</t>
  </si>
  <si>
    <t>Staff costs</t>
  </si>
  <si>
    <t>Other costs</t>
  </si>
  <si>
    <t>Depreciation</t>
  </si>
  <si>
    <t>Interest</t>
  </si>
  <si>
    <t>Type of activity</t>
  </si>
  <si>
    <t>Type of expenditure</t>
  </si>
  <si>
    <t>Summary cash flow statement</t>
  </si>
  <si>
    <t>INVESTMENT</t>
  </si>
  <si>
    <t>OPERATIONS</t>
  </si>
  <si>
    <t>Proceeds from sale of property</t>
  </si>
  <si>
    <t>Bursaries and studentships</t>
  </si>
  <si>
    <t>Capital grant income</t>
  </si>
  <si>
    <t>Movement in pension provision</t>
  </si>
  <si>
    <t>Endowment income</t>
  </si>
  <si>
    <t>Investment income</t>
  </si>
  <si>
    <t>interest payable</t>
  </si>
  <si>
    <t>Loss/(profit) sale of fixed asset</t>
  </si>
  <si>
    <t>Cashflows from investment or financing activites</t>
  </si>
  <si>
    <t>Release of Low Carbon funds</t>
  </si>
  <si>
    <t>Remove non cash items *</t>
  </si>
  <si>
    <t>Includes depreciation and other accounting provisions.</t>
  </si>
  <si>
    <t>Surplus shown above</t>
  </si>
  <si>
    <t>Investment in facilities is funded from the provisions made for depreciation, the surplus (shown above), plus other external funds such as loans and capital grants.  The summary cash flow statement below shows how these funding movements combine and highlights the main items of capital expenditure in the year.</t>
  </si>
  <si>
    <t>Donation of artwork</t>
  </si>
  <si>
    <t>Grants received</t>
  </si>
  <si>
    <t>OfS capital grants</t>
  </si>
  <si>
    <t xml:space="preserve">   Long Term Maintenance</t>
  </si>
  <si>
    <t>New secured loans less repayment of existing loans</t>
  </si>
  <si>
    <t xml:space="preserve">   Research/faculty equip</t>
  </si>
  <si>
    <t xml:space="preserve">   IT systems</t>
  </si>
  <si>
    <t xml:space="preserve">   Campus Development Plan</t>
  </si>
  <si>
    <t xml:space="preserve">Other capital grants </t>
  </si>
  <si>
    <t>Release of lease variation</t>
  </si>
  <si>
    <t>Lease variation payment</t>
  </si>
  <si>
    <t xml:space="preserve">   Digital Transformation Programme</t>
  </si>
  <si>
    <t>Loss before other gains/losses and share of operating surplus of joint ventures</t>
  </si>
  <si>
    <t>Figures relate to the University for financial year ending 31 July 2024</t>
  </si>
  <si>
    <t xml:space="preserve">Other expenditure 
</t>
  </si>
  <si>
    <t>Pension Scheme provision
(Non-cash cost)</t>
  </si>
  <si>
    <t>The charts set out above exclude the movement in the pension provision in the year, which is an accounting adjustment and does not reflect cash expenditure</t>
  </si>
  <si>
    <t>Working capital movement</t>
  </si>
  <si>
    <t>Revolving Credit Facility</t>
  </si>
  <si>
    <t>Interest paid</t>
  </si>
  <si>
    <t xml:space="preserve">   Sportspark equipment</t>
  </si>
  <si>
    <t xml:space="preserve">   Other capital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</si>
</sst>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 ;\(#,##0\)"/>
  </numFmts>
  <fonts count="5"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sz val="14"/>
      <color theme="1"/>
      <name val="Calibri"/>
      <family val="2"/>
      <scheme val="minor"/>
    </font>
  </fonts>
  <fills count="2">
    <fill>
      <patternFill patternType="none"/>
    </fill>
    <fill>
      <patternFill patternType="gray125"/>
    </fill>
  </fills>
  <borders count="15">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9">
    <xf numFmtId="0" fontId="0" fillId="0" borderId="0" xfId="0"/>
    <xf numFmtId="3" fontId="0" fillId="0" borderId="0" xfId="0" applyNumberFormat="1"/>
    <xf numFmtId="3" fontId="0" fillId="0" borderId="1" xfId="0" applyNumberFormat="1" applyBorder="1"/>
    <xf numFmtId="3" fontId="0" fillId="0" borderId="0" xfId="0" applyNumberFormat="1" applyAlignment="1">
      <alignment vertical="top" wrapText="1"/>
    </xf>
    <xf numFmtId="3" fontId="2" fillId="0" borderId="0" xfId="0" applyNumberFormat="1" applyFont="1"/>
    <xf numFmtId="3" fontId="4" fillId="0" borderId="0" xfId="0" applyNumberFormat="1" applyFont="1"/>
    <xf numFmtId="3" fontId="0" fillId="0" borderId="3" xfId="0" applyNumberFormat="1" applyBorder="1"/>
    <xf numFmtId="3" fontId="2" fillId="0" borderId="3" xfId="0" applyNumberFormat="1" applyFont="1" applyBorder="1"/>
    <xf numFmtId="3" fontId="3" fillId="0" borderId="5" xfId="0" applyNumberFormat="1" applyFont="1" applyBorder="1"/>
    <xf numFmtId="3" fontId="0" fillId="0" borderId="0" xfId="0" applyNumberFormat="1" applyBorder="1"/>
    <xf numFmtId="3" fontId="0" fillId="0" borderId="0" xfId="0" quotePrefix="1" applyNumberFormat="1" applyBorder="1" applyAlignment="1">
      <alignment horizontal="right"/>
    </xf>
    <xf numFmtId="3" fontId="0" fillId="0" borderId="5" xfId="0" applyNumberFormat="1" applyBorder="1"/>
    <xf numFmtId="3" fontId="0" fillId="0" borderId="7" xfId="0" applyNumberFormat="1" applyBorder="1"/>
    <xf numFmtId="3" fontId="0" fillId="0" borderId="8" xfId="0" applyNumberFormat="1" applyBorder="1"/>
    <xf numFmtId="3" fontId="0" fillId="0" borderId="9" xfId="0" applyNumberFormat="1" applyBorder="1"/>
    <xf numFmtId="3" fontId="0" fillId="0" borderId="10" xfId="0" applyNumberFormat="1" applyBorder="1"/>
    <xf numFmtId="3" fontId="0" fillId="0" borderId="11" xfId="0" applyNumberFormat="1" applyBorder="1"/>
    <xf numFmtId="164" fontId="0" fillId="0" borderId="0" xfId="0" applyNumberFormat="1" applyBorder="1"/>
    <xf numFmtId="3" fontId="0" fillId="0" borderId="2" xfId="0" applyNumberFormat="1" applyBorder="1"/>
    <xf numFmtId="9" fontId="0" fillId="0" borderId="6" xfId="1" applyFont="1" applyBorder="1"/>
    <xf numFmtId="9" fontId="0" fillId="0" borderId="11" xfId="1" applyFont="1" applyBorder="1"/>
    <xf numFmtId="3" fontId="2" fillId="0" borderId="7" xfId="0" applyNumberFormat="1" applyFont="1" applyBorder="1"/>
    <xf numFmtId="3" fontId="0" fillId="0" borderId="1" xfId="0" quotePrefix="1" applyNumberFormat="1" applyBorder="1" applyAlignment="1">
      <alignment horizontal="right"/>
    </xf>
    <xf numFmtId="3" fontId="0" fillId="0" borderId="6" xfId="0" applyNumberFormat="1" applyFill="1" applyBorder="1"/>
    <xf numFmtId="3" fontId="0" fillId="0" borderId="0" xfId="0" applyNumberFormat="1" applyFill="1" applyBorder="1"/>
    <xf numFmtId="9" fontId="0" fillId="0" borderId="0" xfId="1" applyFont="1"/>
    <xf numFmtId="3" fontId="2" fillId="0" borderId="0" xfId="0" applyNumberFormat="1" applyFont="1" applyFill="1"/>
    <xf numFmtId="3" fontId="0" fillId="0" borderId="0" xfId="0" applyNumberFormat="1" applyFill="1"/>
    <xf numFmtId="3" fontId="0" fillId="0" borderId="0" xfId="0" quotePrefix="1" applyNumberFormat="1" applyFill="1" applyBorder="1" applyAlignment="1">
      <alignment horizontal="right"/>
    </xf>
    <xf numFmtId="164" fontId="0" fillId="0" borderId="0" xfId="0" applyNumberFormat="1" applyFill="1"/>
    <xf numFmtId="164" fontId="0" fillId="0" borderId="12" xfId="0" applyNumberFormat="1" applyFill="1" applyBorder="1"/>
    <xf numFmtId="164" fontId="0" fillId="0" borderId="13" xfId="0" applyNumberFormat="1" applyFill="1" applyBorder="1"/>
    <xf numFmtId="164" fontId="0" fillId="0" borderId="14" xfId="0" applyNumberFormat="1" applyFill="1" applyBorder="1"/>
    <xf numFmtId="164" fontId="0" fillId="0" borderId="0" xfId="0" applyNumberFormat="1" applyFill="1" applyBorder="1"/>
    <xf numFmtId="3" fontId="0" fillId="0" borderId="0" xfId="0" applyNumberFormat="1" applyFill="1" applyAlignment="1">
      <alignment wrapText="1"/>
    </xf>
    <xf numFmtId="164" fontId="0" fillId="0" borderId="1" xfId="0" applyNumberFormat="1" applyFill="1" applyBorder="1"/>
    <xf numFmtId="3" fontId="0" fillId="0" borderId="0" xfId="0" applyNumberFormat="1" applyFill="1" applyAlignment="1"/>
    <xf numFmtId="3" fontId="0" fillId="0" borderId="5" xfId="0" applyNumberFormat="1" applyFill="1" applyBorder="1"/>
    <xf numFmtId="164" fontId="0" fillId="0" borderId="6" xfId="0" applyNumberFormat="1" applyFill="1" applyBorder="1"/>
    <xf numFmtId="3" fontId="0" fillId="0" borderId="2" xfId="0" applyNumberFormat="1" applyFill="1" applyBorder="1"/>
    <xf numFmtId="3" fontId="0" fillId="0" borderId="3" xfId="0" applyNumberFormat="1" applyFill="1" applyBorder="1"/>
    <xf numFmtId="3" fontId="0" fillId="0" borderId="4" xfId="0" quotePrefix="1" applyNumberFormat="1" applyFill="1" applyBorder="1" applyAlignment="1">
      <alignment horizontal="right"/>
    </xf>
    <xf numFmtId="3" fontId="0" fillId="0" borderId="9" xfId="0" applyNumberFormat="1" applyFill="1" applyBorder="1"/>
    <xf numFmtId="3" fontId="0" fillId="0" borderId="10" xfId="0" applyNumberFormat="1" applyFill="1" applyBorder="1"/>
    <xf numFmtId="164" fontId="0" fillId="0" borderId="8" xfId="0" applyNumberFormat="1" applyFill="1" applyBorder="1"/>
    <xf numFmtId="3" fontId="0" fillId="0" borderId="9" xfId="0" applyNumberFormat="1" applyFill="1" applyBorder="1" applyAlignment="1">
      <alignment wrapText="1"/>
    </xf>
    <xf numFmtId="3" fontId="0" fillId="0" borderId="10" xfId="0" applyNumberFormat="1" applyFill="1" applyBorder="1" applyAlignment="1">
      <alignment wrapText="1"/>
    </xf>
    <xf numFmtId="164" fontId="0" fillId="0" borderId="8" xfId="0" applyNumberFormat="1" applyFill="1" applyBorder="1" applyAlignment="1"/>
    <xf numFmtId="3" fontId="0" fillId="0" borderId="0" xfId="0" applyNumberFormat="1" applyAlignment="1">
      <alignment vertical="top" wrapText="1"/>
    </xf>
    <xf numFmtId="3" fontId="0" fillId="0" borderId="0" xfId="0" applyNumberFormat="1" applyAlignment="1">
      <alignment wrapText="1"/>
    </xf>
    <xf numFmtId="164" fontId="0" fillId="0" borderId="0" xfId="0" applyNumberFormat="1"/>
    <xf numFmtId="164" fontId="0" fillId="0" borderId="1" xfId="0" applyNumberFormat="1" applyBorder="1"/>
    <xf numFmtId="164" fontId="0" fillId="0" borderId="6" xfId="0" applyNumberFormat="1" applyBorder="1"/>
    <xf numFmtId="164" fontId="0" fillId="0" borderId="8" xfId="0" applyNumberFormat="1" applyBorder="1"/>
    <xf numFmtId="164" fontId="0" fillId="0" borderId="4" xfId="0" applyNumberFormat="1" applyBorder="1"/>
    <xf numFmtId="164" fontId="0" fillId="0" borderId="11" xfId="0" applyNumberFormat="1" applyBorder="1"/>
    <xf numFmtId="43" fontId="0" fillId="0" borderId="0" xfId="2" applyFont="1" applyBorder="1"/>
    <xf numFmtId="9" fontId="0" fillId="0" borderId="0" xfId="1" applyFont="1" applyBorder="1"/>
    <xf numFmtId="43" fontId="0" fillId="0" borderId="0" xfId="2" applyFont="1"/>
    <xf numFmtId="3" fontId="0" fillId="0" borderId="5" xfId="0" applyNumberFormat="1" applyBorder="1" applyAlignment="1">
      <alignment wrapText="1"/>
    </xf>
    <xf numFmtId="3" fontId="2" fillId="0" borderId="0" xfId="0" applyNumberFormat="1" applyFont="1" applyBorder="1"/>
    <xf numFmtId="3" fontId="2" fillId="0" borderId="5" xfId="0" quotePrefix="1" applyNumberFormat="1" applyFont="1" applyBorder="1" applyAlignment="1"/>
    <xf numFmtId="3" fontId="2" fillId="0" borderId="6" xfId="0" quotePrefix="1" applyNumberFormat="1" applyFont="1" applyBorder="1" applyAlignment="1">
      <alignment horizontal="center"/>
    </xf>
    <xf numFmtId="3" fontId="2" fillId="0" borderId="0" xfId="0" quotePrefix="1" applyNumberFormat="1" applyFont="1" applyBorder="1" applyAlignment="1">
      <alignment horizontal="center"/>
    </xf>
    <xf numFmtId="3" fontId="2" fillId="0" borderId="6" xfId="0" applyNumberFormat="1" applyFont="1" applyBorder="1" applyAlignment="1">
      <alignment horizontal="center"/>
    </xf>
    <xf numFmtId="3" fontId="2" fillId="0" borderId="0" xfId="0" applyNumberFormat="1" applyFont="1" applyFill="1" applyAlignment="1">
      <alignment horizontal="center"/>
    </xf>
    <xf numFmtId="3" fontId="2" fillId="0" borderId="0" xfId="0" quotePrefix="1" applyNumberFormat="1" applyFont="1" applyFill="1" applyBorder="1" applyAlignment="1">
      <alignment horizontal="center"/>
    </xf>
    <xf numFmtId="3" fontId="0" fillId="0" borderId="10" xfId="0" applyNumberFormat="1" applyBorder="1" applyAlignment="1">
      <alignment horizontal="left" vertical="top" wrapText="1"/>
    </xf>
    <xf numFmtId="3" fontId="0" fillId="0" borderId="0" xfId="0" applyNumberFormat="1" applyAlignment="1">
      <alignment horizontal="left" vertical="top" wrapText="1"/>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80806978868615"/>
          <c:y val="0.25247181033160171"/>
          <c:w val="0.54002926421404684"/>
          <c:h val="0.64083439626683569"/>
        </c:manualLayout>
      </c:layout>
      <c:pieChart>
        <c:varyColors val="1"/>
        <c:ser>
          <c:idx val="0"/>
          <c:order val="0"/>
          <c:dPt>
            <c:idx val="0"/>
            <c:bubble3D val="0"/>
            <c:explosion val="2"/>
            <c:spPr>
              <a:solidFill>
                <a:srgbClr val="00B0F0"/>
              </a:solidFill>
            </c:spPr>
            <c:extLst>
              <c:ext xmlns:c16="http://schemas.microsoft.com/office/drawing/2014/chart" uri="{C3380CC4-5D6E-409C-BE32-E72D297353CC}">
                <c16:uniqueId val="{00000002-CE45-4E67-92A9-58F3E688F473}"/>
              </c:ext>
            </c:extLst>
          </c:dPt>
          <c:dPt>
            <c:idx val="1"/>
            <c:bubble3D val="0"/>
            <c:spPr>
              <a:solidFill>
                <a:srgbClr val="FF0000"/>
              </a:solidFill>
            </c:spPr>
            <c:extLst>
              <c:ext xmlns:c16="http://schemas.microsoft.com/office/drawing/2014/chart" uri="{C3380CC4-5D6E-409C-BE32-E72D297353CC}">
                <c16:uniqueId val="{00000000-CE45-4E67-92A9-58F3E688F473}"/>
              </c:ext>
            </c:extLst>
          </c:dPt>
          <c:dPt>
            <c:idx val="2"/>
            <c:bubble3D val="0"/>
            <c:spPr>
              <a:solidFill>
                <a:srgbClr val="00B050"/>
              </a:solidFill>
            </c:spPr>
            <c:extLst>
              <c:ext xmlns:c16="http://schemas.microsoft.com/office/drawing/2014/chart" uri="{C3380CC4-5D6E-409C-BE32-E72D297353CC}">
                <c16:uniqueId val="{00000001-CE45-4E67-92A9-58F3E688F473}"/>
              </c:ext>
            </c:extLst>
          </c:dPt>
          <c:dPt>
            <c:idx val="4"/>
            <c:bubble3D val="0"/>
            <c:spPr>
              <a:solidFill>
                <a:srgbClr val="FFC000"/>
              </a:solidFill>
            </c:spPr>
            <c:extLst>
              <c:ext xmlns:c16="http://schemas.microsoft.com/office/drawing/2014/chart" uri="{C3380CC4-5D6E-409C-BE32-E72D297353CC}">
                <c16:uniqueId val="{00000003-CE45-4E67-92A9-58F3E688F473}"/>
              </c:ext>
            </c:extLst>
          </c:dPt>
          <c:dLbls>
            <c:dLbl>
              <c:idx val="1"/>
              <c:layout>
                <c:manualLayout>
                  <c:x val="-0.10022781440228971"/>
                  <c:y val="-1.3036882783941527E-16"/>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780866268688984"/>
                      <c:h val="0.18424883730566236"/>
                    </c:manualLayout>
                  </c15:layout>
                </c:ext>
                <c:ext xmlns:c16="http://schemas.microsoft.com/office/drawing/2014/chart" uri="{C3380CC4-5D6E-409C-BE32-E72D297353CC}">
                  <c16:uniqueId val="{00000000-CE45-4E67-92A9-58F3E688F473}"/>
                </c:ext>
              </c:extLst>
            </c:dLbl>
            <c:dLbl>
              <c:idx val="3"/>
              <c:layout>
                <c:manualLayout>
                  <c:x val="5.6258827818528511E-3"/>
                  <c:y val="1.6296103479926909E-1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E45-4E67-92A9-58F3E688F473}"/>
                </c:ext>
              </c:extLst>
            </c:dLbl>
            <c:dLbl>
              <c:idx val="4"/>
              <c:layout>
                <c:manualLayout>
                  <c:x val="0"/>
                  <c:y val="-6.399998208224473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E45-4E67-92A9-58F3E688F473}"/>
                </c:ext>
              </c:extLst>
            </c:dLbl>
            <c:spPr>
              <a:noFill/>
              <a:ln>
                <a:no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Sheet1!$I$8:$I$12</c:f>
              <c:strCache>
                <c:ptCount val="4"/>
                <c:pt idx="0">
                  <c:v>Staff costs</c:v>
                </c:pt>
                <c:pt idx="1">
                  <c:v>Other costs</c:v>
                </c:pt>
                <c:pt idx="2">
                  <c:v>Depreciation</c:v>
                </c:pt>
                <c:pt idx="3">
                  <c:v>Interest</c:v>
                </c:pt>
              </c:strCache>
            </c:strRef>
          </c:cat>
          <c:val>
            <c:numRef>
              <c:f>Sheet1!$J$8:$J$12</c:f>
              <c:numCache>
                <c:formatCode>#,##0\ ;\(#,##0\)</c:formatCode>
                <c:ptCount val="5"/>
                <c:pt idx="0">
                  <c:v>175510</c:v>
                </c:pt>
                <c:pt idx="1">
                  <c:v>110078</c:v>
                </c:pt>
                <c:pt idx="2">
                  <c:v>34493</c:v>
                </c:pt>
                <c:pt idx="3">
                  <c:v>8073</c:v>
                </c:pt>
              </c:numCache>
            </c:numRef>
          </c:val>
          <c:extLst>
            <c:ext xmlns:c16="http://schemas.microsoft.com/office/drawing/2014/chart" uri="{C3380CC4-5D6E-409C-BE32-E72D297353CC}">
              <c16:uniqueId val="{00000000-4377-4345-B9AB-2608DFB6CC2A}"/>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94691177793466"/>
          <c:y val="0.25912713655233272"/>
          <c:w val="0.53595049798247085"/>
          <c:h val="0.64885707118612179"/>
        </c:manualLayout>
      </c:layout>
      <c:pieChart>
        <c:varyColors val="1"/>
        <c:ser>
          <c:idx val="0"/>
          <c:order val="0"/>
          <c:dPt>
            <c:idx val="0"/>
            <c:bubble3D val="0"/>
            <c:spPr>
              <a:solidFill>
                <a:srgbClr val="00B0F0"/>
              </a:solidFill>
            </c:spPr>
            <c:extLst>
              <c:ext xmlns:c16="http://schemas.microsoft.com/office/drawing/2014/chart" uri="{C3380CC4-5D6E-409C-BE32-E72D297353CC}">
                <c16:uniqueId val="{00000000-29DD-4327-8F1A-3A512BDD463F}"/>
              </c:ext>
            </c:extLst>
          </c:dPt>
          <c:dPt>
            <c:idx val="1"/>
            <c:bubble3D val="0"/>
            <c:spPr>
              <a:solidFill>
                <a:srgbClr val="FFFF00"/>
              </a:solidFill>
            </c:spPr>
            <c:extLst>
              <c:ext xmlns:c16="http://schemas.microsoft.com/office/drawing/2014/chart" uri="{C3380CC4-5D6E-409C-BE32-E72D297353CC}">
                <c16:uniqueId val="{00000002-29DD-4327-8F1A-3A512BDD463F}"/>
              </c:ext>
            </c:extLst>
          </c:dPt>
          <c:dPt>
            <c:idx val="2"/>
            <c:bubble3D val="0"/>
            <c:spPr>
              <a:solidFill>
                <a:srgbClr val="00B050"/>
              </a:solidFill>
            </c:spPr>
            <c:extLst>
              <c:ext xmlns:c16="http://schemas.microsoft.com/office/drawing/2014/chart" uri="{C3380CC4-5D6E-409C-BE32-E72D297353CC}">
                <c16:uniqueId val="{00000003-29DD-4327-8F1A-3A512BDD463F}"/>
              </c:ext>
            </c:extLst>
          </c:dPt>
          <c:dPt>
            <c:idx val="3"/>
            <c:bubble3D val="0"/>
            <c:spPr>
              <a:solidFill>
                <a:srgbClr val="7030A0"/>
              </a:solidFill>
            </c:spPr>
            <c:extLst>
              <c:ext xmlns:c16="http://schemas.microsoft.com/office/drawing/2014/chart" uri="{C3380CC4-5D6E-409C-BE32-E72D297353CC}">
                <c16:uniqueId val="{00000004-29DD-4327-8F1A-3A512BDD463F}"/>
              </c:ext>
            </c:extLst>
          </c:dPt>
          <c:dPt>
            <c:idx val="4"/>
            <c:bubble3D val="0"/>
            <c:spPr>
              <a:solidFill>
                <a:srgbClr val="66FFCC"/>
              </a:solidFill>
            </c:spPr>
            <c:extLst>
              <c:ext xmlns:c16="http://schemas.microsoft.com/office/drawing/2014/chart" uri="{C3380CC4-5D6E-409C-BE32-E72D297353CC}">
                <c16:uniqueId val="{00000007-29DD-4327-8F1A-3A512BDD463F}"/>
              </c:ext>
            </c:extLst>
          </c:dPt>
          <c:dPt>
            <c:idx val="5"/>
            <c:bubble3D val="0"/>
            <c:spPr>
              <a:solidFill>
                <a:srgbClr val="FF0000"/>
              </a:solidFill>
            </c:spPr>
            <c:extLst>
              <c:ext xmlns:c16="http://schemas.microsoft.com/office/drawing/2014/chart" uri="{C3380CC4-5D6E-409C-BE32-E72D297353CC}">
                <c16:uniqueId val="{00000006-29DD-4327-8F1A-3A512BDD463F}"/>
              </c:ext>
            </c:extLst>
          </c:dPt>
          <c:dPt>
            <c:idx val="6"/>
            <c:bubble3D val="0"/>
            <c:spPr>
              <a:solidFill>
                <a:srgbClr val="0070C0"/>
              </a:solidFill>
            </c:spPr>
            <c:extLst>
              <c:ext xmlns:c16="http://schemas.microsoft.com/office/drawing/2014/chart" uri="{C3380CC4-5D6E-409C-BE32-E72D297353CC}">
                <c16:uniqueId val="{00000005-29DD-4327-8F1A-3A512BDD463F}"/>
              </c:ext>
            </c:extLst>
          </c:dPt>
          <c:dPt>
            <c:idx val="7"/>
            <c:bubble3D val="0"/>
            <c:spPr>
              <a:solidFill>
                <a:srgbClr val="FFC000"/>
              </a:solidFill>
            </c:spPr>
            <c:extLst>
              <c:ext xmlns:c16="http://schemas.microsoft.com/office/drawing/2014/chart" uri="{C3380CC4-5D6E-409C-BE32-E72D297353CC}">
                <c16:uniqueId val="{00000001-29DD-4327-8F1A-3A512BDD463F}"/>
              </c:ext>
            </c:extLst>
          </c:dPt>
          <c:dLbls>
            <c:dLbl>
              <c:idx val="0"/>
              <c:layout>
                <c:manualLayout>
                  <c:x val="0"/>
                  <c:y val="4.26666547214965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9DD-4327-8F1A-3A512BDD463F}"/>
                </c:ext>
              </c:extLst>
            </c:dLbl>
            <c:dLbl>
              <c:idx val="1"/>
              <c:layout>
                <c:manualLayout>
                  <c:x val="8.5106401989478372E-3"/>
                  <c:y val="-4.622220928162119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9DD-4327-8F1A-3A512BDD463F}"/>
                </c:ext>
              </c:extLst>
            </c:dLbl>
            <c:dLbl>
              <c:idx val="2"/>
              <c:layout>
                <c:manualLayout>
                  <c:x val="-4.5389857684672519E-2"/>
                  <c:y val="-1.3036882783941527E-16"/>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4208507110852093"/>
                      <c:h val="0.18424883730566236"/>
                    </c:manualLayout>
                  </c15:layout>
                </c:ext>
                <c:ext xmlns:c16="http://schemas.microsoft.com/office/drawing/2014/chart" uri="{C3380CC4-5D6E-409C-BE32-E72D297353CC}">
                  <c16:uniqueId val="{00000003-29DD-4327-8F1A-3A512BDD463F}"/>
                </c:ext>
              </c:extLst>
            </c:dLbl>
            <c:dLbl>
              <c:idx val="3"/>
              <c:layout>
                <c:manualLayout>
                  <c:x val="-6.5248241525267564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9DD-4327-8F1A-3A512BDD463F}"/>
                </c:ext>
              </c:extLst>
            </c:dLbl>
            <c:dLbl>
              <c:idx val="4"/>
              <c:layout>
                <c:manualLayout>
                  <c:x val="2.8368800663159804E-3"/>
                  <c:y val="7.111109120249414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2558872521108512"/>
                      <c:h val="0.18424883730566236"/>
                    </c:manualLayout>
                  </c15:layout>
                </c:ext>
                <c:ext xmlns:c16="http://schemas.microsoft.com/office/drawing/2014/chart" uri="{C3380CC4-5D6E-409C-BE32-E72D297353CC}">
                  <c16:uniqueId val="{00000007-29DD-4327-8F1A-3A512BDD463F}"/>
                </c:ext>
              </c:extLst>
            </c:dLbl>
            <c:dLbl>
              <c:idx val="5"/>
              <c:layout>
                <c:manualLayout>
                  <c:x val="1.4185517213495776E-3"/>
                  <c:y val="8.1777754882868273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42852503010555199"/>
                      <c:h val="0.18424883730566236"/>
                    </c:manualLayout>
                  </c15:layout>
                </c:ext>
                <c:ext xmlns:c16="http://schemas.microsoft.com/office/drawing/2014/chart" uri="{C3380CC4-5D6E-409C-BE32-E72D297353CC}">
                  <c16:uniqueId val="{00000006-29DD-4327-8F1A-3A512BDD463F}"/>
                </c:ext>
              </c:extLst>
            </c:dLbl>
            <c:dLbl>
              <c:idx val="6"/>
              <c:layout>
                <c:manualLayout>
                  <c:x val="1.4184333712608388E-2"/>
                  <c:y val="-1.777777280062353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710632648826192"/>
                      <c:h val="0.1408534338818033"/>
                    </c:manualLayout>
                  </c15:layout>
                </c:ext>
                <c:ext xmlns:c16="http://schemas.microsoft.com/office/drawing/2014/chart" uri="{C3380CC4-5D6E-409C-BE32-E72D297353CC}">
                  <c16:uniqueId val="{00000005-29DD-4327-8F1A-3A512BDD463F}"/>
                </c:ext>
              </c:extLst>
            </c:dLbl>
            <c:dLbl>
              <c:idx val="7"/>
              <c:layout>
                <c:manualLayout>
                  <c:x val="5.2779414979366945E-2"/>
                  <c:y val="1.7777772800623537E-2"/>
                </c:manualLayout>
              </c:layout>
              <c:tx>
                <c:rich>
                  <a:bodyPr/>
                  <a:lstStyle/>
                  <a:p>
                    <a:r>
                      <a:rPr lang="en-US"/>
                      <a:t> </a:t>
                    </a:r>
                    <a:fld id="{33CD75C3-BA1F-49EC-871D-C8D6AD28907F}" type="CATEGORYNAME">
                      <a:rPr lang="en-US"/>
                      <a:pPr/>
                      <a:t>[CATEGORY NAME]</a:t>
                    </a:fld>
                    <a:fld id="{E36638B9-7BD6-4373-A1EC-81557A758CCB}" type="PERCENTAGE">
                      <a:rPr lang="en-US" baseline="0"/>
                      <a:pPr/>
                      <a:t>[PERCENTAGE]</a:t>
                    </a:fld>
                    <a:endParaRPr lang="en-US"/>
                  </a:p>
                </c:rich>
              </c:tx>
              <c:dLblPos val="bestFit"/>
              <c:showLegendKey val="0"/>
              <c:showVal val="0"/>
              <c:showCatName val="1"/>
              <c:showSerName val="0"/>
              <c:showPercent val="1"/>
              <c:showBubbleSize val="0"/>
              <c:extLst>
                <c:ext xmlns:c15="http://schemas.microsoft.com/office/drawing/2012/chart" uri="{CE6537A1-D6FC-4f65-9D91-7224C49458BB}">
                  <c15:layout>
                    <c:manualLayout>
                      <c:w val="0.22809923004394481"/>
                      <c:h val="0.18424883730566236"/>
                    </c:manualLayout>
                  </c15:layout>
                  <c15:dlblFieldTable/>
                  <c15:showDataLabelsRange val="0"/>
                </c:ext>
                <c:ext xmlns:c16="http://schemas.microsoft.com/office/drawing/2014/chart" uri="{C3380CC4-5D6E-409C-BE32-E72D297353CC}">
                  <c16:uniqueId val="{00000001-29DD-4327-8F1A-3A512BDD463F}"/>
                </c:ext>
              </c:extLst>
            </c:dLbl>
            <c:spPr>
              <a:noFill/>
              <a:ln>
                <a:no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Sheet1!$F$8:$F$15</c:f>
              <c:strCache>
                <c:ptCount val="8"/>
                <c:pt idx="0">
                  <c:v>Academic departments</c:v>
                </c:pt>
                <c:pt idx="1">
                  <c:v>Academic services</c:v>
                </c:pt>
                <c:pt idx="2">
                  <c:v>Administration and central services</c:v>
                </c:pt>
                <c:pt idx="3">
                  <c:v>Premises</c:v>
                </c:pt>
                <c:pt idx="4">
                  <c:v>Residences and catering operations</c:v>
                </c:pt>
                <c:pt idx="5">
                  <c:v>Research grants and contracts</c:v>
                </c:pt>
                <c:pt idx="6">
                  <c:v>Bursaries and studentships</c:v>
                </c:pt>
                <c:pt idx="7">
                  <c:v>Other expenditure 
</c:v>
                </c:pt>
              </c:strCache>
            </c:strRef>
          </c:cat>
          <c:val>
            <c:numRef>
              <c:f>Sheet1!$H$8:$H$15</c:f>
              <c:numCache>
                <c:formatCode>#,##0\ ;\(#,##0\)</c:formatCode>
                <c:ptCount val="8"/>
                <c:pt idx="0">
                  <c:v>110419</c:v>
                </c:pt>
                <c:pt idx="1">
                  <c:v>38702</c:v>
                </c:pt>
                <c:pt idx="2">
                  <c:v>63501</c:v>
                </c:pt>
                <c:pt idx="3">
                  <c:v>48411</c:v>
                </c:pt>
                <c:pt idx="4">
                  <c:v>22690</c:v>
                </c:pt>
                <c:pt idx="5">
                  <c:v>25242</c:v>
                </c:pt>
                <c:pt idx="6">
                  <c:v>8424</c:v>
                </c:pt>
                <c:pt idx="7">
                  <c:v>10765</c:v>
                </c:pt>
              </c:numCache>
            </c:numRef>
          </c:val>
          <c:extLst>
            <c:ext xmlns:c16="http://schemas.microsoft.com/office/drawing/2014/chart" uri="{C3380CC4-5D6E-409C-BE32-E72D297353CC}">
              <c16:uniqueId val="{00000000-8C82-47AD-8B07-4586C7B4A393}"/>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54</xdr:row>
      <xdr:rowOff>123825</xdr:rowOff>
    </xdr:from>
    <xdr:to>
      <xdr:col>5</xdr:col>
      <xdr:colOff>2152650</xdr:colOff>
      <xdr:row>63</xdr:row>
      <xdr:rowOff>95250</xdr:rowOff>
    </xdr:to>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flipV="1">
          <a:off x="3676650" y="10067925"/>
          <a:ext cx="2152650" cy="542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552450</xdr:colOff>
      <xdr:row>64</xdr:row>
      <xdr:rowOff>133350</xdr:rowOff>
    </xdr:from>
    <xdr:to>
      <xdr:col>5</xdr:col>
      <xdr:colOff>2124075</xdr:colOff>
      <xdr:row>76</xdr:row>
      <xdr:rowOff>123825</xdr:rowOff>
    </xdr:to>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a:xfrm>
          <a:off x="3619500" y="10839450"/>
          <a:ext cx="2181225" cy="2276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1162053</xdr:colOff>
      <xdr:row>20</xdr:row>
      <xdr:rowOff>180974</xdr:rowOff>
    </xdr:from>
    <xdr:to>
      <xdr:col>9</xdr:col>
      <xdr:colOff>495300</xdr:colOff>
      <xdr:row>39</xdr:row>
      <xdr:rowOff>133350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171451</xdr:colOff>
      <xdr:row>20</xdr:row>
      <xdr:rowOff>180974</xdr:rowOff>
    </xdr:from>
    <xdr:to>
      <xdr:col>5</xdr:col>
      <xdr:colOff>971550</xdr:colOff>
      <xdr:row>39</xdr:row>
      <xdr:rowOff>133350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0.19326</cdr:x>
      <cdr:y>0.01333</cdr:y>
    </cdr:from>
    <cdr:to>
      <cdr:x>0.87865</cdr:x>
      <cdr:y>0.104</cdr:y>
    </cdr:to>
    <cdr:sp macro="" textlink="">
      <cdr:nvSpPr>
        <cdr:cNvPr id="2" name="TextBox 1"/>
        <cdr:cNvSpPr txBox="1"/>
      </cdr:nvSpPr>
      <cdr:spPr>
        <a:xfrm xmlns:a="http://schemas.openxmlformats.org/drawingml/2006/main">
          <a:off x="819150" y="47627"/>
          <a:ext cx="2905125" cy="3238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800" b="1"/>
            <a:t>How we spend our money</a:t>
          </a:r>
        </a:p>
      </cdr:txBody>
    </cdr:sp>
  </cdr:relSizeAnchor>
  <cdr:relSizeAnchor xmlns:cdr="http://schemas.openxmlformats.org/drawingml/2006/chartDrawing">
    <cdr:from>
      <cdr:x>0.54897</cdr:x>
      <cdr:y>0.20267</cdr:y>
    </cdr:from>
    <cdr:to>
      <cdr:x>0.60592</cdr:x>
      <cdr:y>0.22667</cdr:y>
    </cdr:to>
    <cdr:sp macro="" textlink="">
      <cdr:nvSpPr>
        <cdr:cNvPr id="3" name="TextBox 2">
          <a:extLst xmlns:a="http://schemas.openxmlformats.org/drawingml/2006/main">
            <a:ext uri="{FF2B5EF4-FFF2-40B4-BE49-F238E27FC236}">
              <a16:creationId xmlns:a16="http://schemas.microsoft.com/office/drawing/2014/main" id="{67C0F35C-4331-35B9-EF43-1EFED504C28D}"/>
            </a:ext>
          </a:extLst>
        </cdr:cNvPr>
        <cdr:cNvSpPr txBox="1"/>
      </cdr:nvSpPr>
      <cdr:spPr>
        <a:xfrm xmlns:a="http://schemas.openxmlformats.org/drawingml/2006/main">
          <a:off x="2295523" y="723901"/>
          <a:ext cx="238125" cy="85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drawings/drawing3.xml><?xml version="1.0" encoding="utf-8"?>
<c:userShapes xmlns:c="http://schemas.openxmlformats.org/drawingml/2006/chart">
  <cdr:relSizeAnchor xmlns:cdr="http://schemas.openxmlformats.org/drawingml/2006/chartDrawing">
    <cdr:from>
      <cdr:x>0.22092</cdr:x>
      <cdr:y>0</cdr:y>
    </cdr:from>
    <cdr:to>
      <cdr:x>0.90631</cdr:x>
      <cdr:y>0.09067</cdr:y>
    </cdr:to>
    <cdr:sp macro="" textlink="">
      <cdr:nvSpPr>
        <cdr:cNvPr id="2" name="TextBox 1"/>
        <cdr:cNvSpPr txBox="1"/>
      </cdr:nvSpPr>
      <cdr:spPr>
        <a:xfrm xmlns:a="http://schemas.openxmlformats.org/drawingml/2006/main">
          <a:off x="989002" y="0"/>
          <a:ext cx="3068319" cy="32386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800" b="1"/>
            <a:t>How we spend our money</a:t>
          </a:r>
        </a:p>
        <a:p xmlns:a="http://schemas.openxmlformats.org/drawingml/2006/main">
          <a:endParaRPr lang="en-GB" sz="1800" b="1"/>
        </a:p>
        <a:p xmlns:a="http://schemas.openxmlformats.org/drawingml/2006/main">
          <a:endParaRPr lang="en-GB" sz="1800" b="1"/>
        </a:p>
      </cdr:txBody>
    </cdr:sp>
  </cdr:relSizeAnchor>
</c:userShapes>
</file>

<file path=xl/persons/person.xml><?xml version="1.0" encoding="utf-8"?>
<personList xmlns="http://schemas.microsoft.com/office/spreadsheetml/2018/threadedcomments" xmlns:x="http://schemas.openxmlformats.org/spreadsheetml/2006/main">
  <person displayName="Rhoda Wolf (FPG - Staff)" id="{8E1B0200-4772-4FF1-84F9-424245E4EDBA}" userId="S::cad08tju@UEA.AC.UK::11caf1cb-67a2-47de-abaa-4af3ce6af0e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9" dT="2023-12-18T09:24:59.40" personId="{8E1B0200-4772-4FF1-84F9-424245E4EDBA}" id="{088FC2E1-B832-421B-8B4F-74DB2B01DF24}">
    <text>Form note 9 detail</text>
  </threadedComment>
  <threadedComment ref="H14" dT="2023-12-18T09:25:10.88" personId="{8E1B0200-4772-4FF1-84F9-424245E4EDBA}" id="{7FB35A61-5CC5-4EE5-9D8C-77B11D06DE75}">
    <text>From note 9 detail</text>
  </threadedComment>
  <threadedComment ref="J55" dT="2023-12-18T09:40:15.36" personId="{8E1B0200-4772-4FF1-84F9-424245E4EDBA}" id="{D08663E8-18B0-4B1E-AA57-FB3FF9CC8FAE}">
    <text>Detail from FA depr schedule</text>
  </threadedComment>
  <threadedComment ref="J81" dT="2023-12-18T09:48:44.63" personId="{8E1B0200-4772-4FF1-84F9-424245E4EDBA}" id="{AB07C246-FCB3-454E-911B-1874B1330E9B}">
    <text>From cash flow working</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2"/>
  <sheetViews>
    <sheetView tabSelected="1" workbookViewId="0">
      <selection activeCell="M45" sqref="M45"/>
    </sheetView>
  </sheetViews>
  <sheetFormatPr defaultRowHeight="15" outlineLevelRow="1" x14ac:dyDescent="0.25"/>
  <cols>
    <col min="1" max="1" width="3.7109375" style="1" customWidth="1"/>
    <col min="2" max="2" width="17.5703125" style="1" customWidth="1"/>
    <col min="3" max="3" width="14.85546875" style="1" customWidth="1"/>
    <col min="4" max="5" width="10.7109375" style="1" customWidth="1"/>
    <col min="6" max="6" width="33" style="1" customWidth="1"/>
    <col min="7" max="7" width="2.7109375" style="1" customWidth="1"/>
    <col min="8" max="8" width="10.7109375" style="1" customWidth="1"/>
    <col min="9" max="9" width="29.42578125" style="1" customWidth="1"/>
    <col min="10" max="10" width="10.7109375" style="1" customWidth="1"/>
    <col min="11" max="12" width="9.140625" style="1"/>
    <col min="13" max="13" width="9.140625" style="1" customWidth="1"/>
    <col min="14" max="14" width="11.5703125" style="1" bestFit="1" customWidth="1"/>
    <col min="15" max="16384" width="9.140625" style="1"/>
  </cols>
  <sheetData>
    <row r="1" spans="1:15" ht="18.75" x14ac:dyDescent="0.3">
      <c r="A1" s="5" t="s">
        <v>15</v>
      </c>
    </row>
    <row r="2" spans="1:15" x14ac:dyDescent="0.25">
      <c r="A2" s="4" t="s">
        <v>66</v>
      </c>
    </row>
    <row r="3" spans="1:15" x14ac:dyDescent="0.25">
      <c r="A3" s="4"/>
    </row>
    <row r="4" spans="1:15" x14ac:dyDescent="0.25">
      <c r="A4" s="7" t="s">
        <v>38</v>
      </c>
      <c r="B4" s="6"/>
      <c r="C4" s="6"/>
      <c r="D4" s="6"/>
      <c r="E4" s="6"/>
      <c r="F4" s="6"/>
      <c r="G4" s="6"/>
      <c r="H4" s="6"/>
      <c r="I4" s="6"/>
      <c r="J4" s="6"/>
    </row>
    <row r="5" spans="1:15" ht="31.5" customHeight="1" x14ac:dyDescent="0.25">
      <c r="A5" s="67" t="s">
        <v>19</v>
      </c>
      <c r="B5" s="67"/>
      <c r="C5" s="67"/>
      <c r="D5" s="67"/>
      <c r="E5" s="67"/>
      <c r="F5" s="67"/>
      <c r="G5" s="67"/>
      <c r="H5" s="67"/>
      <c r="I5" s="67"/>
      <c r="J5" s="67"/>
      <c r="K5" s="48"/>
      <c r="L5" s="3"/>
    </row>
    <row r="6" spans="1:15" ht="15" customHeight="1" x14ac:dyDescent="0.25">
      <c r="A6" s="21" t="s">
        <v>0</v>
      </c>
      <c r="B6" s="2"/>
      <c r="C6" s="2"/>
      <c r="D6" s="22"/>
      <c r="E6" s="13"/>
      <c r="F6" s="21" t="s">
        <v>14</v>
      </c>
      <c r="G6" s="2"/>
      <c r="H6" s="2"/>
      <c r="I6" s="2"/>
      <c r="J6" s="13"/>
      <c r="K6" s="9"/>
      <c r="L6" s="9"/>
    </row>
    <row r="7" spans="1:15" x14ac:dyDescent="0.25">
      <c r="A7" s="8"/>
      <c r="B7" s="9"/>
      <c r="C7" s="9"/>
      <c r="D7" s="63" t="s">
        <v>1</v>
      </c>
      <c r="E7" s="64" t="s">
        <v>13</v>
      </c>
      <c r="F7" s="60" t="s">
        <v>34</v>
      </c>
      <c r="G7" s="9"/>
      <c r="H7" s="62" t="s">
        <v>1</v>
      </c>
      <c r="I7" s="61" t="s">
        <v>35</v>
      </c>
      <c r="J7" s="62" t="s">
        <v>1</v>
      </c>
      <c r="L7" s="10"/>
      <c r="M7" s="3"/>
    </row>
    <row r="8" spans="1:15" x14ac:dyDescent="0.25">
      <c r="A8" s="11" t="s">
        <v>2</v>
      </c>
      <c r="B8" s="9"/>
      <c r="C8" s="9"/>
      <c r="D8" s="17">
        <v>48574</v>
      </c>
      <c r="E8" s="19">
        <f>+D8/D$17</f>
        <v>0.15385833655362902</v>
      </c>
      <c r="F8" s="9" t="s">
        <v>8</v>
      </c>
      <c r="G8" s="9"/>
      <c r="H8" s="52">
        <f>149121-H9</f>
        <v>110419</v>
      </c>
      <c r="I8" s="11" t="s">
        <v>30</v>
      </c>
      <c r="J8" s="38">
        <v>175510</v>
      </c>
      <c r="L8" s="57"/>
      <c r="M8" s="3"/>
      <c r="N8" s="58"/>
      <c r="O8" s="25"/>
    </row>
    <row r="9" spans="1:15" x14ac:dyDescent="0.25">
      <c r="A9" s="11" t="s">
        <v>3</v>
      </c>
      <c r="B9" s="9"/>
      <c r="C9" s="9"/>
      <c r="D9" s="17"/>
      <c r="E9" s="19"/>
      <c r="F9" s="9" t="s">
        <v>9</v>
      </c>
      <c r="G9" s="9"/>
      <c r="H9" s="38">
        <v>38702</v>
      </c>
      <c r="I9" s="11" t="s">
        <v>31</v>
      </c>
      <c r="J9" s="38">
        <v>110078</v>
      </c>
      <c r="L9" s="57"/>
      <c r="M9" s="3"/>
    </row>
    <row r="10" spans="1:15" x14ac:dyDescent="0.25">
      <c r="A10" s="11"/>
      <c r="B10" s="9" t="s">
        <v>16</v>
      </c>
      <c r="C10" s="9"/>
      <c r="D10" s="33">
        <f>169532-D11</f>
        <v>118389</v>
      </c>
      <c r="E10" s="19">
        <f>+D10/D$17</f>
        <v>0.37499762437204237</v>
      </c>
      <c r="F10" s="9" t="s">
        <v>10</v>
      </c>
      <c r="G10" s="9"/>
      <c r="H10" s="52">
        <f>71925-H14</f>
        <v>63501</v>
      </c>
      <c r="I10" s="11" t="s">
        <v>32</v>
      </c>
      <c r="J10" s="38">
        <v>34493</v>
      </c>
      <c r="L10" s="57"/>
      <c r="M10" s="3"/>
      <c r="N10" s="25"/>
    </row>
    <row r="11" spans="1:15" x14ac:dyDescent="0.25">
      <c r="A11" s="11"/>
      <c r="B11" s="9" t="s">
        <v>17</v>
      </c>
      <c r="C11" s="9"/>
      <c r="D11" s="33">
        <v>51143</v>
      </c>
      <c r="E11" s="19">
        <f>+D11/D$17</f>
        <v>0.16199565418458947</v>
      </c>
      <c r="F11" s="9" t="s">
        <v>11</v>
      </c>
      <c r="G11" s="9"/>
      <c r="H11" s="52">
        <v>48411</v>
      </c>
      <c r="I11" s="11" t="s">
        <v>33</v>
      </c>
      <c r="J11" s="38">
        <v>8073</v>
      </c>
      <c r="L11" s="57"/>
      <c r="M11" s="3"/>
    </row>
    <row r="12" spans="1:15" x14ac:dyDescent="0.25">
      <c r="A12" s="11" t="s">
        <v>4</v>
      </c>
      <c r="B12" s="9"/>
      <c r="C12" s="9"/>
      <c r="D12" s="17">
        <v>33056</v>
      </c>
      <c r="E12" s="19">
        <f>+D12/D$17</f>
        <v>0.1047050103577379</v>
      </c>
      <c r="F12" s="9" t="s">
        <v>12</v>
      </c>
      <c r="G12" s="9"/>
      <c r="H12" s="52">
        <v>22690</v>
      </c>
      <c r="I12" s="59"/>
      <c r="J12" s="38"/>
      <c r="L12" s="57"/>
    </row>
    <row r="13" spans="1:15" x14ac:dyDescent="0.25">
      <c r="A13" s="11" t="s">
        <v>5</v>
      </c>
      <c r="B13" s="9"/>
      <c r="C13" s="9"/>
      <c r="D13" s="17">
        <v>58978</v>
      </c>
      <c r="E13" s="19">
        <f>+D13/D$17</f>
        <v>0.18681304758224423</v>
      </c>
      <c r="F13" s="9" t="s">
        <v>4</v>
      </c>
      <c r="G13" s="9"/>
      <c r="H13" s="52">
        <v>25242</v>
      </c>
      <c r="I13" s="11"/>
      <c r="J13" s="38"/>
      <c r="L13" s="57"/>
    </row>
    <row r="14" spans="1:15" x14ac:dyDescent="0.25">
      <c r="A14" s="11" t="s">
        <v>6</v>
      </c>
      <c r="B14" s="9"/>
      <c r="C14" s="9"/>
      <c r="D14" s="17">
        <f>4332+1234</f>
        <v>5566</v>
      </c>
      <c r="E14" s="19">
        <f>+D14/D$17</f>
        <v>1.7630326949757053E-2</v>
      </c>
      <c r="F14" s="9" t="s">
        <v>40</v>
      </c>
      <c r="G14" s="9"/>
      <c r="H14" s="38">
        <v>8424</v>
      </c>
      <c r="I14" s="11"/>
      <c r="J14" s="38"/>
      <c r="L14" s="57"/>
    </row>
    <row r="15" spans="1:15" x14ac:dyDescent="0.25">
      <c r="A15" s="11"/>
      <c r="B15" s="9"/>
      <c r="C15" s="9"/>
      <c r="D15" s="17"/>
      <c r="E15" s="19"/>
      <c r="F15" s="9" t="s">
        <v>67</v>
      </c>
      <c r="G15" s="9"/>
      <c r="H15" s="38">
        <f>94002-83237</f>
        <v>10765</v>
      </c>
      <c r="I15" s="11"/>
      <c r="J15" s="38"/>
      <c r="L15" s="57"/>
    </row>
    <row r="16" spans="1:15" ht="30" x14ac:dyDescent="0.25">
      <c r="A16" s="14"/>
      <c r="D16" s="50"/>
      <c r="E16" s="16"/>
      <c r="F16" s="49" t="s">
        <v>68</v>
      </c>
      <c r="G16" s="9"/>
      <c r="H16" s="52">
        <v>-94002</v>
      </c>
      <c r="I16" s="59" t="s">
        <v>68</v>
      </c>
      <c r="J16" s="38">
        <v>-94002</v>
      </c>
      <c r="L16" s="57"/>
    </row>
    <row r="17" spans="1:13" x14ac:dyDescent="0.25">
      <c r="A17" s="12" t="s">
        <v>7</v>
      </c>
      <c r="B17" s="2"/>
      <c r="C17" s="2"/>
      <c r="D17" s="51">
        <f>SUM(D8:D14)</f>
        <v>315706</v>
      </c>
      <c r="E17" s="20">
        <f>SUM(E8:E14)</f>
        <v>1</v>
      </c>
      <c r="F17" s="2" t="s">
        <v>18</v>
      </c>
      <c r="G17" s="2"/>
      <c r="H17" s="53">
        <f>SUM(H8:H16)</f>
        <v>234152</v>
      </c>
      <c r="I17" s="12"/>
      <c r="J17" s="53">
        <f>SUM(J8:J16)</f>
        <v>234152</v>
      </c>
      <c r="L17" s="9"/>
      <c r="M17" s="25"/>
    </row>
    <row r="18" spans="1:13" ht="4.5" customHeight="1" x14ac:dyDescent="0.25">
      <c r="A18" s="18"/>
      <c r="B18" s="6"/>
      <c r="C18" s="6"/>
      <c r="D18" s="6"/>
      <c r="E18" s="6"/>
      <c r="F18" s="6"/>
      <c r="G18" s="6"/>
      <c r="H18" s="6"/>
      <c r="I18" s="6"/>
      <c r="J18" s="54"/>
      <c r="K18" s="9"/>
      <c r="L18" s="9"/>
    </row>
    <row r="19" spans="1:13" x14ac:dyDescent="0.25">
      <c r="A19" s="14" t="s">
        <v>65</v>
      </c>
      <c r="B19" s="15"/>
      <c r="C19" s="15"/>
      <c r="D19" s="15"/>
      <c r="E19" s="15"/>
      <c r="F19" s="15"/>
      <c r="G19" s="15"/>
      <c r="H19" s="15"/>
      <c r="I19" s="15"/>
      <c r="J19" s="55">
        <f>+D17-H17</f>
        <v>81554</v>
      </c>
      <c r="K19" s="9"/>
      <c r="L19" s="56"/>
    </row>
    <row r="41" spans="1:12" x14ac:dyDescent="0.25">
      <c r="A41" s="1" t="s">
        <v>69</v>
      </c>
    </row>
    <row r="43" spans="1:12" x14ac:dyDescent="0.25">
      <c r="A43" s="7" t="s">
        <v>37</v>
      </c>
      <c r="B43" s="6"/>
      <c r="C43" s="6"/>
      <c r="D43" s="6"/>
      <c r="E43" s="6"/>
      <c r="F43" s="6"/>
      <c r="G43" s="6"/>
      <c r="H43" s="6"/>
      <c r="I43" s="6"/>
      <c r="J43" s="6"/>
    </row>
    <row r="44" spans="1:12" ht="34.5" customHeight="1" x14ac:dyDescent="0.25">
      <c r="A44" s="68" t="s">
        <v>52</v>
      </c>
      <c r="B44" s="68"/>
      <c r="C44" s="68"/>
      <c r="D44" s="68"/>
      <c r="E44" s="68"/>
      <c r="F44" s="68"/>
      <c r="G44" s="68"/>
      <c r="H44" s="68"/>
      <c r="I44" s="68"/>
      <c r="J44" s="68"/>
      <c r="K44" s="49"/>
    </row>
    <row r="46" spans="1:12" x14ac:dyDescent="0.25">
      <c r="A46" s="26" t="s">
        <v>36</v>
      </c>
      <c r="B46" s="27"/>
      <c r="C46" s="27"/>
      <c r="D46" s="27"/>
      <c r="E46" s="65" t="s">
        <v>24</v>
      </c>
      <c r="F46" s="27"/>
      <c r="G46" s="27"/>
      <c r="H46" s="27"/>
      <c r="I46" s="27"/>
      <c r="J46" s="27"/>
      <c r="K46" s="27"/>
    </row>
    <row r="47" spans="1:12" x14ac:dyDescent="0.25">
      <c r="A47" s="27"/>
      <c r="B47" s="27"/>
      <c r="C47" s="27"/>
      <c r="D47" s="27"/>
      <c r="E47" s="66" t="s">
        <v>1</v>
      </c>
      <c r="F47" s="27"/>
      <c r="G47" s="27"/>
      <c r="H47" s="27"/>
      <c r="I47" s="27"/>
      <c r="J47" s="27"/>
      <c r="K47" s="27"/>
    </row>
    <row r="48" spans="1:12" x14ac:dyDescent="0.25">
      <c r="A48" s="27" t="s">
        <v>51</v>
      </c>
      <c r="B48" s="27"/>
      <c r="C48" s="27"/>
      <c r="D48" s="27"/>
      <c r="E48" s="29">
        <f>+J19</f>
        <v>81554</v>
      </c>
      <c r="F48" s="27"/>
      <c r="G48" s="27"/>
      <c r="H48" s="27"/>
      <c r="I48" s="27"/>
      <c r="J48" s="27"/>
      <c r="K48" s="28"/>
      <c r="L48" s="10"/>
    </row>
    <row r="49" spans="1:12" x14ac:dyDescent="0.25">
      <c r="A49" s="27" t="s">
        <v>49</v>
      </c>
      <c r="B49" s="27"/>
      <c r="C49" s="27"/>
      <c r="D49" s="27"/>
      <c r="E49" s="29">
        <f>SUM(E50:E54)</f>
        <v>-60214</v>
      </c>
      <c r="F49" s="27"/>
      <c r="G49" s="39"/>
      <c r="H49" s="40"/>
      <c r="I49" s="40"/>
      <c r="J49" s="41" t="s">
        <v>1</v>
      </c>
      <c r="K49" s="24"/>
      <c r="L49" s="9"/>
    </row>
    <row r="50" spans="1:12" hidden="1" outlineLevel="1" x14ac:dyDescent="0.25">
      <c r="A50" s="27" t="s">
        <v>20</v>
      </c>
      <c r="B50" s="27"/>
      <c r="C50" s="27"/>
      <c r="D50" s="27"/>
      <c r="E50" s="30">
        <v>34493</v>
      </c>
      <c r="F50" s="27"/>
      <c r="G50" s="27"/>
      <c r="H50" s="27"/>
      <c r="I50" s="27"/>
      <c r="J50" s="27"/>
      <c r="K50" s="24"/>
      <c r="L50" s="9"/>
    </row>
    <row r="51" spans="1:12" hidden="1" outlineLevel="1" x14ac:dyDescent="0.25">
      <c r="A51" s="27" t="s">
        <v>62</v>
      </c>
      <c r="B51" s="27"/>
      <c r="C51" s="27"/>
      <c r="D51" s="27"/>
      <c r="E51" s="31">
        <v>-647</v>
      </c>
      <c r="F51" s="27"/>
      <c r="G51" s="37"/>
      <c r="H51" s="24"/>
      <c r="I51" s="24"/>
      <c r="J51" s="23"/>
      <c r="K51" s="24"/>
      <c r="L51" s="9"/>
    </row>
    <row r="52" spans="1:12" hidden="1" outlineLevel="1" x14ac:dyDescent="0.25">
      <c r="A52" s="27" t="s">
        <v>53</v>
      </c>
      <c r="B52" s="27"/>
      <c r="C52" s="27"/>
      <c r="D52" s="27"/>
      <c r="E52" s="31">
        <v>-428</v>
      </c>
      <c r="F52" s="27"/>
      <c r="G52" s="37"/>
      <c r="H52" s="24"/>
      <c r="I52" s="24"/>
      <c r="J52" s="23"/>
      <c r="K52" s="24"/>
      <c r="L52" s="9"/>
    </row>
    <row r="53" spans="1:12" hidden="1" outlineLevel="1" x14ac:dyDescent="0.25">
      <c r="A53" s="27" t="s">
        <v>42</v>
      </c>
      <c r="B53" s="27"/>
      <c r="C53" s="27"/>
      <c r="D53" s="27"/>
      <c r="E53" s="31">
        <v>-93632</v>
      </c>
      <c r="F53" s="27"/>
      <c r="G53" s="37"/>
      <c r="H53" s="24"/>
      <c r="I53" s="24"/>
      <c r="J53" s="23"/>
      <c r="K53" s="24"/>
      <c r="L53" s="9"/>
    </row>
    <row r="54" spans="1:12" ht="9" hidden="1" outlineLevel="1" x14ac:dyDescent="0.25">
      <c r="A54" s="27"/>
      <c r="B54" s="27"/>
      <c r="C54" s="27"/>
      <c r="D54" s="27"/>
      <c r="E54" s="32"/>
      <c r="F54" s="27"/>
      <c r="G54" s="37"/>
      <c r="H54" s="24"/>
      <c r="I54" s="24"/>
      <c r="J54" s="23"/>
      <c r="K54" s="24"/>
      <c r="L54" s="9"/>
    </row>
    <row r="55" spans="1:12" collapsed="1" x14ac:dyDescent="0.25">
      <c r="A55" s="27" t="s">
        <v>47</v>
      </c>
      <c r="B55" s="27"/>
      <c r="C55" s="27"/>
      <c r="D55" s="27"/>
      <c r="E55" s="33">
        <f>SUM(E56:E61)</f>
        <v>-6805</v>
      </c>
      <c r="F55" s="27"/>
      <c r="G55" s="37" t="s">
        <v>27</v>
      </c>
      <c r="H55" s="24"/>
      <c r="I55" s="24"/>
      <c r="J55" s="23"/>
      <c r="K55" s="24"/>
      <c r="L55" s="9"/>
    </row>
    <row r="56" spans="1:12" outlineLevel="1" x14ac:dyDescent="0.25">
      <c r="A56" s="27" t="s">
        <v>44</v>
      </c>
      <c r="B56" s="27"/>
      <c r="C56" s="27"/>
      <c r="D56" s="27"/>
      <c r="E56" s="33">
        <v>126</v>
      </c>
      <c r="F56" s="27"/>
      <c r="G56" s="37"/>
      <c r="H56" s="24"/>
      <c r="I56" s="24"/>
      <c r="J56" s="23"/>
      <c r="K56" s="24"/>
      <c r="L56" s="9"/>
    </row>
    <row r="57" spans="1:12" hidden="1" outlineLevel="1" x14ac:dyDescent="0.25">
      <c r="A57" s="27" t="s">
        <v>45</v>
      </c>
      <c r="B57" s="27"/>
      <c r="C57" s="27"/>
      <c r="D57" s="27"/>
      <c r="E57" s="33">
        <v>5959</v>
      </c>
      <c r="F57" s="27"/>
      <c r="G57" s="37"/>
      <c r="H57" s="24"/>
      <c r="I57" s="24"/>
      <c r="J57" s="23"/>
      <c r="K57" s="24"/>
      <c r="L57" s="9"/>
    </row>
    <row r="58" spans="1:12" hidden="1" outlineLevel="1" x14ac:dyDescent="0.25">
      <c r="A58" s="27" t="s">
        <v>43</v>
      </c>
      <c r="B58" s="27"/>
      <c r="C58" s="27"/>
      <c r="D58" s="27"/>
      <c r="E58" s="33">
        <v>-2930</v>
      </c>
      <c r="F58" s="27"/>
      <c r="G58" s="37"/>
      <c r="H58" s="24"/>
      <c r="I58" s="24"/>
      <c r="J58" s="23"/>
      <c r="K58" s="24"/>
      <c r="L58" s="9"/>
    </row>
    <row r="59" spans="1:12" hidden="1" outlineLevel="1" x14ac:dyDescent="0.25">
      <c r="A59" s="27" t="s">
        <v>46</v>
      </c>
      <c r="B59" s="27"/>
      <c r="C59" s="27"/>
      <c r="D59" s="27"/>
      <c r="E59" s="33">
        <v>301</v>
      </c>
      <c r="F59" s="27"/>
      <c r="G59" s="37"/>
      <c r="H59" s="24"/>
      <c r="I59" s="24"/>
      <c r="J59" s="23"/>
      <c r="K59" s="24"/>
      <c r="L59" s="9"/>
    </row>
    <row r="60" spans="1:12" hidden="1" outlineLevel="1" x14ac:dyDescent="0.25">
      <c r="A60" s="27" t="s">
        <v>41</v>
      </c>
      <c r="B60" s="27"/>
      <c r="C60" s="27"/>
      <c r="D60" s="27"/>
      <c r="E60" s="33">
        <v>-4302</v>
      </c>
      <c r="F60" s="27"/>
      <c r="G60" s="37"/>
      <c r="H60" s="24"/>
      <c r="I60" s="24"/>
      <c r="J60" s="23"/>
      <c r="K60" s="24"/>
      <c r="L60" s="9"/>
    </row>
    <row r="61" spans="1:12" hidden="1" outlineLevel="1" x14ac:dyDescent="0.25">
      <c r="A61" s="27" t="s">
        <v>72</v>
      </c>
      <c r="B61" s="27"/>
      <c r="C61" s="27"/>
      <c r="D61" s="27"/>
      <c r="E61" s="1">
        <v>-5959</v>
      </c>
      <c r="F61" s="27"/>
      <c r="G61" s="37"/>
      <c r="H61" s="24"/>
      <c r="I61" s="24"/>
      <c r="J61" s="23"/>
      <c r="K61" s="24"/>
      <c r="L61" s="9"/>
    </row>
    <row r="62" spans="1:12" x14ac:dyDescent="0.25">
      <c r="A62" s="27" t="s">
        <v>26</v>
      </c>
      <c r="B62" s="27"/>
      <c r="C62" s="27"/>
      <c r="D62" s="27"/>
      <c r="E62" s="33"/>
      <c r="F62" s="27"/>
      <c r="G62" s="37" t="s">
        <v>64</v>
      </c>
      <c r="H62" s="24"/>
      <c r="I62" s="24"/>
      <c r="J62" s="38">
        <v>7392</v>
      </c>
      <c r="K62" s="33"/>
      <c r="L62" s="17"/>
    </row>
    <row r="63" spans="1:12" x14ac:dyDescent="0.25">
      <c r="A63" s="27" t="s">
        <v>70</v>
      </c>
      <c r="B63" s="27"/>
      <c r="C63" s="27"/>
      <c r="D63" s="27"/>
      <c r="E63" s="29">
        <v>-14019</v>
      </c>
      <c r="F63" s="27"/>
      <c r="G63" s="37" t="s">
        <v>60</v>
      </c>
      <c r="H63" s="24"/>
      <c r="I63" s="24"/>
      <c r="J63" s="38">
        <f>5577+580+467+197</f>
        <v>6821</v>
      </c>
      <c r="K63" s="33"/>
      <c r="L63" s="17"/>
    </row>
    <row r="64" spans="1:12" x14ac:dyDescent="0.25">
      <c r="A64" s="27" t="s">
        <v>21</v>
      </c>
      <c r="B64" s="27"/>
      <c r="C64" s="27"/>
      <c r="D64" s="27"/>
      <c r="E64" s="29">
        <v>-34046</v>
      </c>
      <c r="F64" s="27"/>
      <c r="G64" s="37" t="s">
        <v>56</v>
      </c>
      <c r="H64" s="27"/>
      <c r="I64" s="27"/>
      <c r="J64" s="38">
        <v>10805</v>
      </c>
      <c r="K64" s="33"/>
      <c r="L64" s="17"/>
    </row>
    <row r="65" spans="1:12" x14ac:dyDescent="0.25">
      <c r="A65" s="27" t="s">
        <v>54</v>
      </c>
      <c r="B65" s="27"/>
      <c r="C65" s="27"/>
      <c r="D65" s="27"/>
      <c r="E65" s="29">
        <v>4313</v>
      </c>
      <c r="F65" s="27"/>
      <c r="G65" s="37" t="s">
        <v>58</v>
      </c>
      <c r="H65" s="24"/>
      <c r="I65" s="24"/>
      <c r="J65" s="38">
        <v>1768</v>
      </c>
      <c r="K65" s="33"/>
      <c r="L65" s="17"/>
    </row>
    <row r="66" spans="1:12" hidden="1" x14ac:dyDescent="0.25">
      <c r="A66" s="27" t="s">
        <v>22</v>
      </c>
      <c r="B66" s="27"/>
      <c r="C66" s="27"/>
      <c r="D66" s="27"/>
      <c r="E66" s="29">
        <v>0</v>
      </c>
      <c r="F66" s="27"/>
      <c r="G66" s="37"/>
      <c r="H66" s="27"/>
      <c r="I66" s="27"/>
      <c r="J66" s="38"/>
      <c r="K66" s="33"/>
      <c r="L66" s="17"/>
    </row>
    <row r="67" spans="1:12" hidden="1" x14ac:dyDescent="0.25">
      <c r="A67" s="27" t="s">
        <v>39</v>
      </c>
      <c r="B67" s="27"/>
      <c r="C67" s="27"/>
      <c r="D67" s="27"/>
      <c r="E67" s="29"/>
      <c r="F67" s="34"/>
      <c r="G67" s="37"/>
      <c r="H67" s="27"/>
      <c r="I67" s="27"/>
      <c r="J67" s="38"/>
      <c r="K67" s="33"/>
      <c r="L67" s="17"/>
    </row>
    <row r="68" spans="1:12" x14ac:dyDescent="0.25">
      <c r="A68" s="27" t="s">
        <v>23</v>
      </c>
      <c r="B68" s="27"/>
      <c r="C68" s="27"/>
      <c r="D68" s="27"/>
      <c r="E68" s="29">
        <v>2930</v>
      </c>
      <c r="F68" s="34"/>
      <c r="G68" s="37" t="s">
        <v>59</v>
      </c>
      <c r="H68" s="24"/>
      <c r="I68" s="24"/>
      <c r="J68" s="38">
        <v>3164</v>
      </c>
      <c r="K68" s="33"/>
      <c r="L68" s="17"/>
    </row>
    <row r="69" spans="1:12" x14ac:dyDescent="0.25">
      <c r="A69" s="27" t="s">
        <v>71</v>
      </c>
      <c r="B69" s="27"/>
      <c r="C69" s="27"/>
      <c r="D69" s="27"/>
      <c r="E69" s="29">
        <v>25000</v>
      </c>
      <c r="F69" s="34"/>
      <c r="G69" s="37" t="s">
        <v>73</v>
      </c>
      <c r="H69" s="24"/>
      <c r="I69" s="24"/>
      <c r="J69" s="38">
        <v>286</v>
      </c>
      <c r="K69" s="33"/>
      <c r="L69" s="17"/>
    </row>
    <row r="70" spans="1:12" x14ac:dyDescent="0.25">
      <c r="A70" s="27" t="s">
        <v>57</v>
      </c>
      <c r="B70" s="27"/>
      <c r="C70" s="27"/>
      <c r="D70" s="27"/>
      <c r="E70" s="29">
        <v>-2140</v>
      </c>
      <c r="F70" s="27"/>
      <c r="G70" s="37" t="s">
        <v>74</v>
      </c>
      <c r="H70" s="24"/>
      <c r="I70" s="24"/>
      <c r="J70" s="38">
        <f>+J71-SUM(J51:J69)</f>
        <v>3810</v>
      </c>
      <c r="K70" s="33"/>
      <c r="L70" s="17"/>
    </row>
    <row r="71" spans="1:12" x14ac:dyDescent="0.25">
      <c r="A71" s="27" t="s">
        <v>63</v>
      </c>
      <c r="B71" s="27"/>
      <c r="C71" s="27"/>
      <c r="D71" s="27"/>
      <c r="E71" s="27">
        <v>1625</v>
      </c>
      <c r="F71" s="27"/>
      <c r="G71" s="45"/>
      <c r="H71" s="46"/>
      <c r="I71" s="46"/>
      <c r="J71" s="47">
        <f>-E64</f>
        <v>34046</v>
      </c>
      <c r="K71" s="33"/>
      <c r="L71" s="17"/>
    </row>
    <row r="72" spans="1:12" x14ac:dyDescent="0.25">
      <c r="A72" s="27" t="s">
        <v>29</v>
      </c>
      <c r="B72" s="27"/>
      <c r="C72" s="27"/>
      <c r="D72" s="27"/>
      <c r="E72" s="35">
        <f>E48+E49+E55+SUM(E62:E71)</f>
        <v>-1802</v>
      </c>
      <c r="F72" s="27"/>
      <c r="K72" s="27"/>
    </row>
    <row r="73" spans="1:12" x14ac:dyDescent="0.25">
      <c r="A73" s="27"/>
      <c r="B73" s="27"/>
      <c r="C73" s="27"/>
      <c r="D73" s="27"/>
      <c r="E73" s="27"/>
      <c r="F73" s="27"/>
      <c r="K73" s="28"/>
      <c r="L73" s="10"/>
    </row>
    <row r="74" spans="1:12" x14ac:dyDescent="0.25">
      <c r="A74" s="27" t="s">
        <v>25</v>
      </c>
      <c r="B74" s="36" t="s">
        <v>50</v>
      </c>
      <c r="C74" s="36"/>
      <c r="D74" s="36"/>
      <c r="E74" s="36"/>
      <c r="F74" s="27"/>
      <c r="G74" s="27"/>
      <c r="H74" s="27"/>
      <c r="I74" s="27"/>
      <c r="J74" s="27"/>
      <c r="K74" s="24"/>
      <c r="L74" s="9"/>
    </row>
    <row r="75" spans="1:12" x14ac:dyDescent="0.25">
      <c r="A75" s="27"/>
      <c r="B75" s="36"/>
      <c r="C75" s="36"/>
      <c r="D75" s="36"/>
      <c r="E75" s="36"/>
      <c r="F75" s="27"/>
      <c r="G75" s="27"/>
      <c r="H75" s="27"/>
      <c r="I75" s="27"/>
      <c r="J75" s="27"/>
      <c r="K75" s="24"/>
      <c r="L75" s="9"/>
    </row>
    <row r="76" spans="1:12" x14ac:dyDescent="0.25">
      <c r="A76" s="27"/>
      <c r="B76" s="36"/>
      <c r="C76" s="36"/>
      <c r="D76" s="36"/>
      <c r="E76" s="36"/>
      <c r="F76" s="27"/>
      <c r="G76" s="24"/>
      <c r="H76" s="24"/>
      <c r="I76" s="24"/>
      <c r="J76" s="24"/>
      <c r="K76" s="24"/>
      <c r="L76" s="9"/>
    </row>
    <row r="77" spans="1:12" x14ac:dyDescent="0.25">
      <c r="A77" s="27"/>
      <c r="B77" s="36"/>
      <c r="C77" s="36"/>
      <c r="D77" s="36"/>
      <c r="E77" s="36"/>
      <c r="F77" s="27"/>
      <c r="G77" s="39"/>
      <c r="H77" s="40"/>
      <c r="I77" s="40"/>
      <c r="J77" s="41" t="s">
        <v>1</v>
      </c>
      <c r="K77" s="24"/>
      <c r="L77" s="9"/>
    </row>
    <row r="78" spans="1:12" x14ac:dyDescent="0.25">
      <c r="A78" s="27"/>
      <c r="B78" s="36"/>
      <c r="C78" s="36"/>
      <c r="D78" s="36"/>
      <c r="E78" s="36"/>
      <c r="F78" s="27"/>
      <c r="G78" s="37" t="s">
        <v>55</v>
      </c>
      <c r="H78" s="24"/>
      <c r="I78" s="24"/>
      <c r="J78" s="38">
        <v>818</v>
      </c>
      <c r="K78" s="27"/>
    </row>
    <row r="79" spans="1:12" ht="15" hidden="1" customHeight="1" x14ac:dyDescent="0.25">
      <c r="A79" s="27"/>
      <c r="B79" s="36"/>
      <c r="C79" s="36"/>
      <c r="D79" s="36"/>
      <c r="E79" s="36"/>
      <c r="F79" s="27"/>
      <c r="G79" s="37"/>
      <c r="H79" s="24"/>
      <c r="I79" s="24"/>
      <c r="J79" s="38"/>
      <c r="K79" s="27"/>
    </row>
    <row r="80" spans="1:12" ht="15" hidden="1" customHeight="1" x14ac:dyDescent="0.25">
      <c r="A80" s="27"/>
      <c r="B80" s="36"/>
      <c r="C80" s="36"/>
      <c r="D80" s="36"/>
      <c r="E80" s="36"/>
      <c r="F80" s="27"/>
      <c r="G80" s="37"/>
      <c r="H80" s="24"/>
      <c r="I80" s="24"/>
      <c r="J80" s="38"/>
      <c r="K80" s="27"/>
    </row>
    <row r="81" spans="1:12" x14ac:dyDescent="0.25">
      <c r="A81" s="27"/>
      <c r="B81" s="27"/>
      <c r="C81" s="27"/>
      <c r="D81" s="27"/>
      <c r="E81" s="27"/>
      <c r="F81" s="27"/>
      <c r="G81" s="37" t="s">
        <v>28</v>
      </c>
      <c r="H81" s="24"/>
      <c r="I81" s="24"/>
      <c r="J81" s="38">
        <v>2654</v>
      </c>
      <c r="K81" s="27"/>
    </row>
    <row r="82" spans="1:12" x14ac:dyDescent="0.25">
      <c r="A82" s="27"/>
      <c r="B82" s="27"/>
      <c r="C82" s="27"/>
      <c r="D82" s="27"/>
      <c r="E82" s="27"/>
      <c r="F82" s="27"/>
      <c r="G82" s="37" t="s">
        <v>61</v>
      </c>
      <c r="H82" s="24"/>
      <c r="I82" s="24"/>
      <c r="J82" s="38">
        <f>+J84-SUM(J78:J81)-J83</f>
        <v>841</v>
      </c>
      <c r="K82" s="27"/>
    </row>
    <row r="83" spans="1:12" hidden="1" x14ac:dyDescent="0.25">
      <c r="A83" s="27"/>
      <c r="B83" s="27"/>
      <c r="C83" s="27"/>
      <c r="D83" s="27"/>
      <c r="E83" s="27"/>
      <c r="F83" s="27"/>
      <c r="G83" s="37" t="s">
        <v>48</v>
      </c>
      <c r="H83" s="24"/>
      <c r="I83" s="24"/>
      <c r="J83" s="38">
        <v>0</v>
      </c>
      <c r="K83" s="27"/>
    </row>
    <row r="84" spans="1:12" x14ac:dyDescent="0.25">
      <c r="A84" s="27"/>
      <c r="B84" s="27"/>
      <c r="C84" s="27"/>
      <c r="D84" s="27"/>
      <c r="E84" s="27"/>
      <c r="F84" s="27"/>
      <c r="G84" s="42"/>
      <c r="H84" s="43"/>
      <c r="I84" s="43"/>
      <c r="J84" s="44">
        <f>+E65</f>
        <v>4313</v>
      </c>
      <c r="K84" s="27"/>
    </row>
    <row r="85" spans="1:12" ht="15" customHeight="1" x14ac:dyDescent="0.25">
      <c r="A85" s="27"/>
      <c r="B85" s="27"/>
      <c r="C85" s="27"/>
      <c r="D85" s="27"/>
      <c r="E85" s="27"/>
      <c r="F85" s="27"/>
      <c r="G85" s="27"/>
      <c r="H85" s="27"/>
      <c r="I85" s="27"/>
      <c r="J85" s="27"/>
      <c r="K85" s="27"/>
    </row>
    <row r="86" spans="1:12" x14ac:dyDescent="0.25">
      <c r="A86" s="27"/>
      <c r="B86" s="27"/>
      <c r="C86" s="27"/>
      <c r="D86" s="27"/>
      <c r="E86" s="27"/>
      <c r="F86" s="27"/>
      <c r="G86" s="27"/>
      <c r="H86" s="27"/>
      <c r="I86" s="27"/>
      <c r="J86" s="27"/>
      <c r="K86" s="24"/>
      <c r="L86" s="9"/>
    </row>
    <row r="87" spans="1:12" ht="15" customHeight="1" x14ac:dyDescent="0.25">
      <c r="A87" s="27"/>
      <c r="B87" s="27"/>
      <c r="C87" s="27"/>
      <c r="D87" s="27"/>
      <c r="E87" s="27"/>
      <c r="F87" s="27"/>
      <c r="G87" s="27"/>
      <c r="H87" s="27"/>
      <c r="I87" s="27"/>
      <c r="J87" s="27"/>
      <c r="K87" s="24"/>
      <c r="L87" s="9"/>
    </row>
    <row r="88" spans="1:12" x14ac:dyDescent="0.25">
      <c r="A88" s="27"/>
      <c r="B88" s="27"/>
      <c r="C88" s="27"/>
      <c r="D88" s="27"/>
      <c r="E88" s="27"/>
      <c r="F88" s="27"/>
      <c r="G88" s="27"/>
      <c r="H88" s="27"/>
      <c r="I88" s="27"/>
      <c r="J88" s="27"/>
      <c r="K88" s="24"/>
      <c r="L88" s="9"/>
    </row>
    <row r="89" spans="1:12" x14ac:dyDescent="0.25">
      <c r="A89" s="27"/>
      <c r="B89" s="27"/>
      <c r="C89" s="27"/>
      <c r="D89" s="27"/>
      <c r="E89" s="27"/>
      <c r="F89" s="27"/>
      <c r="G89" s="27"/>
      <c r="H89" s="27"/>
      <c r="I89" s="27"/>
      <c r="J89" s="27"/>
      <c r="K89" s="24"/>
      <c r="L89" s="9"/>
    </row>
    <row r="90" spans="1:12" x14ac:dyDescent="0.25">
      <c r="A90" s="27"/>
      <c r="B90" s="27"/>
      <c r="C90" s="27"/>
      <c r="D90" s="27"/>
      <c r="E90" s="27"/>
      <c r="F90" s="27"/>
      <c r="G90" s="27"/>
      <c r="H90" s="27"/>
      <c r="I90" s="27"/>
      <c r="J90" s="27"/>
      <c r="K90" s="27"/>
    </row>
    <row r="91" spans="1:12" x14ac:dyDescent="0.25">
      <c r="G91" s="27"/>
      <c r="H91" s="27"/>
      <c r="I91" s="27"/>
      <c r="J91" s="27"/>
      <c r="K91" s="27"/>
    </row>
    <row r="92" spans="1:12" x14ac:dyDescent="0.25">
      <c r="G92" s="27"/>
      <c r="H92" s="27"/>
      <c r="I92" s="27"/>
      <c r="J92" s="27"/>
      <c r="K92" s="27"/>
    </row>
  </sheetData>
  <mergeCells count="2">
    <mergeCell ref="A5:J5"/>
    <mergeCell ref="A44:J44"/>
  </mergeCells>
  <pageMargins left="0.7" right="0.7" top="0.75" bottom="0.75" header="0.3" footer="0.3"/>
  <pageSetup paperSize="9" scale="6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East Anglia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k174</dc:creator>
  <cp:lastModifiedBy>Joshua Cadwallader (FPG - Staff)</cp:lastModifiedBy>
  <cp:lastPrinted>2022-01-13T12:03:40Z</cp:lastPrinted>
  <dcterms:created xsi:type="dcterms:W3CDTF">2014-03-26T09:10:13Z</dcterms:created>
  <dcterms:modified xsi:type="dcterms:W3CDTF">2025-02-24T16:13:18Z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-1960897410</vt:i4>
  </property>
  <property fmtid="{D5CDD505-2E9C-101B-9397-08002B2CF9AE}" pid="3" name="_NewReviewCycle">
    <vt:lpwstr/>
  </property>
  <property fmtid="{D5CDD505-2E9C-101B-9397-08002B2CF9AE}" pid="4" name="_EmailSubject">
    <vt:lpwstr>Finance information for students</vt:lpwstr>
  </property>
  <property fmtid="{D5CDD505-2E9C-101B-9397-08002B2CF9AE}" pid="5" name="_AuthorEmail">
    <vt:lpwstr>J.Cadwallader@uea.ac.uk</vt:lpwstr>
  </property>
  <property fmtid="{D5CDD505-2E9C-101B-9397-08002B2CF9AE}" pid="6" name="_AuthorEmailDisplayName">
    <vt:lpwstr>Joshua Cadwallader (FPG - Staff)</vt:lpwstr>
  </property>
  <property fmtid="{D5CDD505-2E9C-101B-9397-08002B2CF9AE}" pid="7" name="_PreviousAdHocReviewCycleID">
    <vt:i4>-1202879494</vt:i4>
  </property>
</Properties>
</file>